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Cash Flow Statement" sheetId="3" state="visible" r:id="rId3"/>
    <sheet xmlns:r="http://schemas.openxmlformats.org/officeDocument/2006/relationships" name="Break-Even Calculator" sheetId="4" state="visible" r:id="rId4"/>
    <sheet xmlns:r="http://schemas.openxmlformats.org/officeDocument/2006/relationships" name="Dashboard" sheetId="5" state="visible" r:id="rId5"/>
    <sheet xmlns:r="http://schemas.openxmlformats.org/officeDocument/2006/relationships" name="Start-Up Cost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sz val="14"/>
    </font>
    <font>
      <b val="1"/>
    </font>
    <font/>
    <font>
      <i val="1"/>
      <color rgb="00666666"/>
      <sz val="10"/>
    </font>
    <font>
      <b val="1"/>
      <sz val="12"/>
    </font>
  </fonts>
  <fills count="4">
    <fill>
      <patternFill/>
    </fill>
    <fill>
      <patternFill patternType="gray125"/>
    </fill>
    <fill>
      <patternFill patternType="solid">
        <fgColor rgb="00E8F0FE"/>
        <bgColor rgb="00E8F0FE"/>
      </patternFill>
    </fill>
    <fill>
      <patternFill patternType="solid">
        <fgColor rgb="00E6F4EA"/>
        <bgColor rgb="00E6F4EA"/>
      </patternFill>
    </fill>
  </fills>
  <borders count="2">
    <border>
      <left/>
      <right/>
      <top/>
      <bottom/>
      <diagonal/>
    </border>
    <border>
      <left style="thin">
        <color rgb="00999999"/>
      </left>
      <right style="thin">
        <color rgb="00999999"/>
      </right>
      <top style="thin">
        <color rgb="00999999"/>
      </top>
      <bottom style="thin">
        <color rgb="00999999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/>
    </xf>
    <xf numFmtId="0" fontId="2" fillId="3" borderId="0" applyAlignment="1" pivotButton="0" quotePrefix="0" xfId="0">
      <alignment horizontal="center"/>
    </xf>
    <xf numFmtId="0" fontId="2" fillId="0" borderId="1" pivotButton="0" quotePrefix="0" xfId="0"/>
    <xf numFmtId="4" fontId="0" fillId="0" borderId="1" pivotButton="0" quotePrefix="0" xfId="0"/>
    <xf numFmtId="0" fontId="3" fillId="0" borderId="1" pivotButton="0" quotePrefix="0" xfId="0"/>
    <xf numFmtId="0" fontId="2" fillId="0" borderId="0" pivotButton="0" quotePrefix="0" xfId="0"/>
    <xf numFmtId="0" fontId="3" fillId="0" borderId="0" pivotButton="0" quotePrefix="0" xfId="0"/>
    <xf numFmtId="10" fontId="0" fillId="0" borderId="0" pivotButton="0" quotePrefix="0" xfId="0"/>
    <xf numFmtId="0" fontId="5" fillId="0" borderId="0" pivotButton="0" quotePrefix="0" xfId="0"/>
    <xf numFmtId="0" fontId="4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Break-Even Chart</a:t>
            </a:r>
          </a:p>
        </rich>
      </tx>
    </title>
    <plotArea>
      <lineChart>
        <grouping val="standard"/>
        <ser>
          <idx val="0"/>
          <order val="0"/>
          <tx>
            <strRef>
              <f>'Break-Even Calculator'!E3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'Break-Even Calculator'!$D$4:$D$39</f>
            </numRef>
          </cat>
          <val>
            <numRef>
              <f>'Break-Even Calculator'!$E$4:$E$39</f>
            </numRef>
          </val>
        </ser>
        <ser>
          <idx val="1"/>
          <order val="1"/>
          <tx>
            <strRef>
              <f>'Break-Even Calculator'!F3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'Break-Even Calculator'!$D$4:$D$39</f>
            </numRef>
          </cat>
          <val>
            <numRef>
              <f>'Break-Even Calculator'!$F$4:$F$39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Units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Dollars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Start-Up Cost Breakdown</a:t>
            </a:r>
          </a:p>
        </rich>
      </tx>
    </title>
    <plotArea>
      <pieChart>
        <varyColors val="1"/>
        <ser>
          <idx val="0"/>
          <order val="0"/>
          <tx>
            <strRef>
              <f>'Start-Up Costs'!I2</f>
            </strRef>
          </tx>
          <spPr>
            <a:ln xmlns:a="http://schemas.openxmlformats.org/drawingml/2006/main">
              <a:prstDash val="solid"/>
            </a:ln>
          </spPr>
          <cat>
            <numRef>
              <f>'Start-Up Costs'!$H$3:$H$15</f>
            </numRef>
          </cat>
          <val>
            <numRef>
              <f>'Start-Up Costs'!$I$3:$I$15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9000000" cy="54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10</col>
      <colOff>0</colOff>
      <row>1</row>
      <rowOff>0</rowOff>
    </from>
    <ext cx="8640000" cy="54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2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" t="inlineStr">
        <is>
          <t>Income Statement (3Y Historical + 3Y Projected — enter projections manually)</t>
        </is>
      </c>
    </row>
    <row r="2">
      <c r="B2" s="2" t="inlineStr">
        <is>
          <t>2022</t>
        </is>
      </c>
      <c r="C2" s="2" t="inlineStr">
        <is>
          <t>2023</t>
        </is>
      </c>
      <c r="D2" s="2" t="inlineStr">
        <is>
          <t>2024 (Actual)</t>
        </is>
      </c>
      <c r="E2" s="3" t="inlineStr">
        <is>
          <t>2025 (Proj)</t>
        </is>
      </c>
      <c r="F2" s="3" t="inlineStr">
        <is>
          <t>2026 (Proj)</t>
        </is>
      </c>
      <c r="G2" s="3" t="inlineStr">
        <is>
          <t>2027 (Proj)</t>
        </is>
      </c>
    </row>
    <row r="3">
      <c r="A3" s="4" t="inlineStr">
        <is>
          <t>Revenue</t>
        </is>
      </c>
      <c r="B3" s="5" t="n"/>
      <c r="C3" s="5" t="n"/>
      <c r="D3" s="5" t="n"/>
      <c r="E3" s="5" t="n"/>
      <c r="F3" s="5" t="n"/>
      <c r="G3" s="5" t="n"/>
    </row>
    <row r="4">
      <c r="A4" s="6" t="inlineStr">
        <is>
          <t>- Sales</t>
        </is>
      </c>
      <c r="B4" s="5" t="n"/>
      <c r="C4" s="5" t="n"/>
      <c r="D4" s="5" t="n">
        <v>120000</v>
      </c>
      <c r="E4" s="5" t="n">
        <v>132000</v>
      </c>
      <c r="F4" s="5" t="n">
        <v>145200</v>
      </c>
      <c r="G4" s="5" t="n">
        <v>159720</v>
      </c>
    </row>
    <row r="5">
      <c r="A5" s="4" t="inlineStr">
        <is>
          <t>Expenses</t>
        </is>
      </c>
      <c r="B5" s="5" t="n"/>
      <c r="C5" s="5" t="n"/>
      <c r="D5" s="5" t="n"/>
      <c r="E5" s="5" t="n"/>
      <c r="F5" s="5" t="n"/>
      <c r="G5" s="5" t="n"/>
    </row>
    <row r="6">
      <c r="A6" s="6" t="inlineStr">
        <is>
          <t>- Food Supplies</t>
        </is>
      </c>
      <c r="B6" s="5" t="n"/>
      <c r="C6" s="5" t="n"/>
      <c r="D6" s="5" t="n">
        <v>40000</v>
      </c>
      <c r="E6" s="5" t="n">
        <v>44000</v>
      </c>
      <c r="F6" s="5" t="n">
        <v>48400</v>
      </c>
      <c r="G6" s="5" t="n">
        <v>53240</v>
      </c>
    </row>
    <row r="7">
      <c r="A7" s="6" t="inlineStr">
        <is>
          <t>- Staff Wages</t>
        </is>
      </c>
      <c r="B7" s="5" t="n"/>
      <c r="C7" s="5" t="n"/>
      <c r="D7" s="5" t="n">
        <v>30000</v>
      </c>
      <c r="E7" s="5" t="n">
        <v>31500</v>
      </c>
      <c r="F7" s="5" t="n">
        <v>33075</v>
      </c>
      <c r="G7" s="5" t="n">
        <v>34728.75</v>
      </c>
    </row>
    <row r="8">
      <c r="A8" s="6" t="inlineStr">
        <is>
          <t>- Rent</t>
        </is>
      </c>
      <c r="B8" s="5" t="n"/>
      <c r="C8" s="5" t="n"/>
      <c r="D8" s="5" t="n">
        <v>12000</v>
      </c>
      <c r="E8" s="5" t="n">
        <v>12000</v>
      </c>
      <c r="F8" s="5" t="n">
        <v>12000</v>
      </c>
      <c r="G8" s="5" t="n">
        <v>12000</v>
      </c>
    </row>
    <row r="9">
      <c r="A9" s="6" t="inlineStr">
        <is>
          <t>- Utilities</t>
        </is>
      </c>
      <c r="B9" s="5" t="n"/>
      <c r="C9" s="5" t="n"/>
      <c r="D9" s="5" t="n">
        <v>6000</v>
      </c>
      <c r="E9" s="5" t="n">
        <v>6000</v>
      </c>
      <c r="F9" s="5" t="n">
        <v>6000</v>
      </c>
      <c r="G9" s="5" t="n">
        <v>6000</v>
      </c>
    </row>
    <row r="10">
      <c r="A10" s="6" t="inlineStr">
        <is>
          <t>- Marketing</t>
        </is>
      </c>
      <c r="B10" s="5" t="n"/>
      <c r="C10" s="5" t="n"/>
      <c r="D10" s="5" t="n">
        <v>5000</v>
      </c>
      <c r="E10" s="5" t="n">
        <v>10000</v>
      </c>
      <c r="F10" s="5" t="n">
        <v>11000</v>
      </c>
      <c r="G10" s="5" t="n">
        <v>12100</v>
      </c>
    </row>
    <row r="11">
      <c r="A11" s="4" t="inlineStr">
        <is>
          <t>Total Expenses</t>
        </is>
      </c>
      <c r="B11" s="5">
        <f>SUM(B6:B10)</f>
        <v/>
      </c>
      <c r="C11" s="5">
        <f>SUM(C6:C10)</f>
        <v/>
      </c>
      <c r="D11" s="5">
        <f>SUM(D6:D10)</f>
        <v/>
      </c>
      <c r="E11" s="5">
        <f>SUM(E6:E10)</f>
        <v/>
      </c>
      <c r="F11" s="5">
        <f>SUM(F6:F10)</f>
        <v/>
      </c>
      <c r="G11" s="5">
        <f>SUM(G6:G10)</f>
        <v/>
      </c>
    </row>
    <row r="12">
      <c r="A12" s="4" t="inlineStr">
        <is>
          <t>Net Income (Profit)</t>
        </is>
      </c>
      <c r="B12" s="5">
        <f>B4-B11</f>
        <v/>
      </c>
      <c r="C12" s="5">
        <f>C4-C11</f>
        <v/>
      </c>
      <c r="D12" s="5">
        <f>D4-D11</f>
        <v/>
      </c>
      <c r="E12" s="5">
        <f>E4-E11</f>
        <v/>
      </c>
      <c r="F12" s="5">
        <f>F4-F11</f>
        <v/>
      </c>
      <c r="G12" s="5">
        <f>G4-G11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" t="inlineStr">
        <is>
          <t>Balance Sheet (3Y Historical + 3Y Projected)</t>
        </is>
      </c>
    </row>
    <row r="2">
      <c r="B2" s="2" t="inlineStr">
        <is>
          <t>2022</t>
        </is>
      </c>
      <c r="C2" s="2" t="inlineStr">
        <is>
          <t>2023</t>
        </is>
      </c>
      <c r="D2" s="2" t="inlineStr">
        <is>
          <t>2024 (Actual)</t>
        </is>
      </c>
      <c r="E2" s="3" t="inlineStr">
        <is>
          <t>2025 (Proj)</t>
        </is>
      </c>
      <c r="F2" s="3" t="inlineStr">
        <is>
          <t>2026 (Proj)</t>
        </is>
      </c>
      <c r="G2" s="3" t="inlineStr">
        <is>
          <t>2027 (Proj)</t>
        </is>
      </c>
    </row>
    <row r="3">
      <c r="A3" s="4" t="inlineStr">
        <is>
          <t>Assets</t>
        </is>
      </c>
      <c r="B3" s="5" t="n"/>
      <c r="C3" s="5" t="n"/>
      <c r="D3" s="5" t="n"/>
      <c r="E3" s="5" t="n"/>
      <c r="F3" s="5" t="n"/>
      <c r="G3" s="5" t="n"/>
    </row>
    <row r="4">
      <c r="A4" s="6" t="inlineStr">
        <is>
          <t>- Cash</t>
        </is>
      </c>
      <c r="B4" s="5" t="n"/>
      <c r="C4" s="5" t="n"/>
      <c r="D4" s="5" t="n">
        <v>15000</v>
      </c>
      <c r="E4" s="5" t="n">
        <v>29500</v>
      </c>
      <c r="F4" s="5" t="n">
        <v>60225</v>
      </c>
      <c r="G4" s="5" t="n">
        <v>97876.25</v>
      </c>
    </row>
    <row r="5">
      <c r="A5" s="6" t="inlineStr">
        <is>
          <t>- Equipment</t>
        </is>
      </c>
      <c r="B5" s="5" t="n"/>
      <c r="C5" s="5" t="n"/>
      <c r="D5" s="5" t="n">
        <v>20000</v>
      </c>
      <c r="E5" s="5" t="n">
        <v>30000</v>
      </c>
      <c r="F5" s="5" t="n">
        <v>30000</v>
      </c>
      <c r="G5" s="5" t="n">
        <v>30000</v>
      </c>
    </row>
    <row r="6">
      <c r="A6" s="6" t="inlineStr">
        <is>
          <t>- Inventory</t>
        </is>
      </c>
      <c r="B6" s="5" t="n"/>
      <c r="C6" s="5" t="n"/>
      <c r="D6" s="5" t="n">
        <v>5000</v>
      </c>
      <c r="E6" s="5" t="n">
        <v>7000</v>
      </c>
      <c r="F6" s="5" t="n">
        <v>9000</v>
      </c>
      <c r="G6" s="5" t="n">
        <v>11000</v>
      </c>
    </row>
    <row r="7">
      <c r="A7" s="4" t="inlineStr">
        <is>
          <t>Total Assets</t>
        </is>
      </c>
      <c r="B7" s="5">
        <f>SUM(B4:B6)</f>
        <v/>
      </c>
      <c r="C7" s="5">
        <f>SUM(C4:C6)</f>
        <v/>
      </c>
      <c r="D7" s="5">
        <f>SUM(D4:D6)</f>
        <v/>
      </c>
      <c r="E7" s="5">
        <f>SUM(E4:E6)</f>
        <v/>
      </c>
      <c r="F7" s="5">
        <f>SUM(F4:F6)</f>
        <v/>
      </c>
      <c r="G7" s="5">
        <f>SUM(G4:G6)</f>
        <v/>
      </c>
    </row>
    <row r="8">
      <c r="A8" s="4" t="inlineStr">
        <is>
          <t>Liabilities</t>
        </is>
      </c>
      <c r="B8" s="5" t="n"/>
      <c r="C8" s="5" t="n"/>
      <c r="D8" s="5" t="n"/>
      <c r="E8" s="5" t="n"/>
      <c r="F8" s="5" t="n"/>
      <c r="G8" s="5" t="n"/>
    </row>
    <row r="9">
      <c r="A9" s="6" t="inlineStr">
        <is>
          <t>- Loan Payable</t>
        </is>
      </c>
      <c r="B9" s="5" t="n"/>
      <c r="C9" s="5" t="n"/>
      <c r="D9" s="5" t="n">
        <v>10000</v>
      </c>
      <c r="E9" s="5" t="n">
        <v>8000</v>
      </c>
      <c r="F9" s="5" t="n">
        <v>6000</v>
      </c>
      <c r="G9" s="5" t="n">
        <v>4000</v>
      </c>
    </row>
    <row r="10">
      <c r="A10" s="6" t="inlineStr">
        <is>
          <t>- Accounts Payable</t>
        </is>
      </c>
      <c r="B10" s="5" t="n"/>
      <c r="C10" s="5" t="n"/>
      <c r="D10" s="5" t="n">
        <v>3000</v>
      </c>
      <c r="E10" s="5" t="n">
        <v>3000</v>
      </c>
      <c r="F10" s="5" t="n">
        <v>3000</v>
      </c>
      <c r="G10" s="5" t="n">
        <v>3000</v>
      </c>
    </row>
    <row r="11">
      <c r="A11" s="4" t="inlineStr">
        <is>
          <t>Total Liabilities</t>
        </is>
      </c>
      <c r="B11" s="5">
        <f>SUM(B9:B10)</f>
        <v/>
      </c>
      <c r="C11" s="5">
        <f>SUM(C9:C10)</f>
        <v/>
      </c>
      <c r="D11" s="5">
        <f>SUM(D9:D10)</f>
        <v/>
      </c>
      <c r="E11" s="5">
        <f>SUM(E9:E10)</f>
        <v/>
      </c>
      <c r="F11" s="5">
        <f>SUM(F9:F10)</f>
        <v/>
      </c>
      <c r="G11" s="5">
        <f>SUM(G9:G10)</f>
        <v/>
      </c>
    </row>
    <row r="12">
      <c r="A12" s="4" t="inlineStr">
        <is>
          <t>Owner’s Equity</t>
        </is>
      </c>
      <c r="B12" s="5" t="n"/>
      <c r="C12" s="5" t="n"/>
      <c r="D12" s="5" t="n"/>
      <c r="E12" s="5" t="n"/>
      <c r="F12" s="5" t="n"/>
      <c r="G12" s="5" t="n"/>
    </row>
    <row r="13">
      <c r="A13" s="6" t="inlineStr">
        <is>
          <t>- Owner’s Investment</t>
        </is>
      </c>
      <c r="B13" s="5" t="n"/>
      <c r="C13" s="5" t="n"/>
      <c r="D13" s="5" t="n">
        <v>20000</v>
      </c>
      <c r="E13" s="5" t="n">
        <v>20000</v>
      </c>
      <c r="F13" s="5" t="n">
        <v>20000</v>
      </c>
      <c r="G13" s="5" t="n">
        <v>20000</v>
      </c>
    </row>
    <row r="14">
      <c r="A14" s="6" t="inlineStr">
        <is>
          <t>- Retained Earnings</t>
        </is>
      </c>
      <c r="B14" s="5" t="n"/>
      <c r="C14" s="5" t="n"/>
      <c r="D14" s="5" t="n">
        <v>7000</v>
      </c>
      <c r="E14" s="5" t="n">
        <v>35500</v>
      </c>
      <c r="F14" s="5" t="n">
        <v>70225</v>
      </c>
      <c r="G14" s="5" t="n">
        <v>111876.25</v>
      </c>
    </row>
    <row r="15">
      <c r="A15" s="4" t="inlineStr">
        <is>
          <t>Total Equity</t>
        </is>
      </c>
      <c r="B15" s="5">
        <f>SUM(B13:B14)</f>
        <v/>
      </c>
      <c r="C15" s="5">
        <f>SUM(C13:C14)</f>
        <v/>
      </c>
      <c r="D15" s="5">
        <f>SUM(D13:D14)</f>
        <v/>
      </c>
      <c r="E15" s="5">
        <f>SUM(E13:E14)</f>
        <v/>
      </c>
      <c r="F15" s="5">
        <f>SUM(F13:F14)</f>
        <v/>
      </c>
      <c r="G15" s="5">
        <f>SUM(G13:G14)</f>
        <v/>
      </c>
    </row>
    <row r="16">
      <c r="A16" s="4" t="inlineStr">
        <is>
          <t>Total Liabilities &amp; Equity</t>
        </is>
      </c>
      <c r="B16" s="5">
        <f>B11+B15</f>
        <v/>
      </c>
      <c r="C16" s="5">
        <f>C11+C15</f>
        <v/>
      </c>
      <c r="D16" s="5">
        <f>D11+D15</f>
        <v/>
      </c>
      <c r="E16" s="5">
        <f>E11+E15</f>
        <v/>
      </c>
      <c r="F16" s="5">
        <f>F11+F15</f>
        <v/>
      </c>
      <c r="G16" s="5">
        <f>G11+G15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selection activeCell="A1" sqref="A1"/>
    </sheetView>
  </sheetViews>
  <sheetFormatPr baseColWidth="8" defaultRowHeight="15"/>
  <cols>
    <col width="36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1" t="inlineStr">
        <is>
          <t>Cash Flow Statement (3Y Historical + 3Y Projected)</t>
        </is>
      </c>
    </row>
    <row r="2">
      <c r="B2" s="2" t="inlineStr">
        <is>
          <t>2022</t>
        </is>
      </c>
      <c r="C2" s="2" t="inlineStr">
        <is>
          <t>2023</t>
        </is>
      </c>
      <c r="D2" s="2" t="inlineStr">
        <is>
          <t>2024 (Actual)</t>
        </is>
      </c>
      <c r="E2" s="3" t="inlineStr">
        <is>
          <t>2025 (Proj)</t>
        </is>
      </c>
      <c r="F2" s="3" t="inlineStr">
        <is>
          <t>2026 (Proj)</t>
        </is>
      </c>
      <c r="G2" s="3" t="inlineStr">
        <is>
          <t>2027 (Proj)</t>
        </is>
      </c>
    </row>
    <row r="3">
      <c r="A3" s="7" t="inlineStr">
        <is>
          <t>Operating Activities</t>
        </is>
      </c>
    </row>
    <row r="4">
      <c r="A4" s="8" t="inlineStr">
        <is>
          <t>- Cash Inflow from Sales</t>
        </is>
      </c>
      <c r="B4">
        <f>'Income Statement'!B4</f>
        <v/>
      </c>
      <c r="C4">
        <f>'Income Statement'!C4</f>
        <v/>
      </c>
      <c r="D4">
        <f>'Income Statement'!D4</f>
        <v/>
      </c>
      <c r="E4">
        <f>'Income Statement'!E4</f>
        <v/>
      </c>
      <c r="F4">
        <f>'Income Statement'!F4</f>
        <v/>
      </c>
      <c r="G4">
        <f>'Income Statement'!G4</f>
        <v/>
      </c>
    </row>
    <row r="5">
      <c r="A5" s="8" t="inlineStr">
        <is>
          <t>- Cash Outflow for Expenses</t>
        </is>
      </c>
      <c r="B5">
        <f>-'Income Statement'!B11</f>
        <v/>
      </c>
      <c r="C5">
        <f>-'Income Statement'!C11</f>
        <v/>
      </c>
      <c r="D5">
        <f>-'Income Statement'!D11</f>
        <v/>
      </c>
      <c r="E5">
        <f>-'Income Statement'!E11</f>
        <v/>
      </c>
      <c r="F5">
        <f>-'Income Statement'!F11</f>
        <v/>
      </c>
      <c r="G5">
        <f>-'Income Statement'!G11</f>
        <v/>
      </c>
    </row>
    <row r="6">
      <c r="A6" s="7" t="inlineStr">
        <is>
          <t>Net Cash from Operating Activities</t>
        </is>
      </c>
      <c r="B6">
        <f>B4+B5</f>
        <v/>
      </c>
      <c r="C6">
        <f>C4+C5</f>
        <v/>
      </c>
      <c r="D6">
        <f>D4+D5</f>
        <v/>
      </c>
      <c r="E6">
        <f>E4+E5</f>
        <v/>
      </c>
      <c r="F6">
        <f>F4+F5</f>
        <v/>
      </c>
      <c r="G6">
        <f>G4+G5</f>
        <v/>
      </c>
    </row>
    <row r="7">
      <c r="A7" s="7" t="inlineStr">
        <is>
          <t>Investing Activities</t>
        </is>
      </c>
    </row>
    <row r="8">
      <c r="A8" s="8" t="inlineStr">
        <is>
          <t>- Equipment Purchase</t>
        </is>
      </c>
      <c r="D8" t="n">
        <v>-10000</v>
      </c>
      <c r="E8" t="n">
        <v>-10000</v>
      </c>
      <c r="F8" t="n">
        <v>0</v>
      </c>
      <c r="G8" t="n">
        <v>0</v>
      </c>
    </row>
    <row r="9">
      <c r="A9" s="8" t="inlineStr">
        <is>
          <t>- Inventory Increase</t>
        </is>
      </c>
      <c r="D9" t="n">
        <v>-5000</v>
      </c>
      <c r="E9" t="n">
        <v>-2000</v>
      </c>
      <c r="F9" t="n">
        <v>-2000</v>
      </c>
      <c r="G9" t="n">
        <v>-2000</v>
      </c>
    </row>
    <row r="10">
      <c r="A10" s="7" t="inlineStr">
        <is>
          <t>Net Cash from Investing Activities</t>
        </is>
      </c>
      <c r="B10">
        <f>SUM(B8:B9)</f>
        <v/>
      </c>
      <c r="C10">
        <f>SUM(C8:C9)</f>
        <v/>
      </c>
      <c r="D10">
        <f>SUM(D8:D9)</f>
        <v/>
      </c>
      <c r="E10">
        <f>SUM(E8:E9)</f>
        <v/>
      </c>
      <c r="F10">
        <f>SUM(F8:F9)</f>
        <v/>
      </c>
      <c r="G10">
        <f>SUM(G8:G9)</f>
        <v/>
      </c>
    </row>
    <row r="11">
      <c r="A11" s="7" t="inlineStr">
        <is>
          <t>Financing Activities</t>
        </is>
      </c>
      <c r="D11" t="n">
        <v>-5000</v>
      </c>
      <c r="E11" t="n">
        <v>-2000</v>
      </c>
      <c r="F11" t="n">
        <v>-2000</v>
      </c>
      <c r="G11" t="n">
        <v>-2000</v>
      </c>
    </row>
    <row r="12">
      <c r="A12" s="8" t="inlineStr">
        <is>
          <t>- Loan Proceeds / (Repayment)</t>
        </is>
      </c>
      <c r="B12">
        <f>B11</f>
        <v/>
      </c>
      <c r="C12">
        <f>C11</f>
        <v/>
      </c>
      <c r="D12">
        <f>D11</f>
        <v/>
      </c>
      <c r="E12">
        <f>E11</f>
        <v/>
      </c>
      <c r="F12">
        <f>F11</f>
        <v/>
      </c>
      <c r="G12">
        <f>G11</f>
        <v/>
      </c>
    </row>
    <row r="13">
      <c r="A13" s="7" t="inlineStr">
        <is>
          <t>Net Cash from Financing Activities</t>
        </is>
      </c>
    </row>
    <row r="14">
      <c r="A14" s="7" t="inlineStr">
        <is>
          <t>Net Increase in Cash</t>
        </is>
      </c>
      <c r="B14">
        <f>B6+B10+B12</f>
        <v/>
      </c>
      <c r="C14">
        <f>C6+C10+C12</f>
        <v/>
      </c>
      <c r="D14">
        <f>D6+D10+D12</f>
        <v/>
      </c>
      <c r="E14">
        <f>E6+E10+E12</f>
        <v/>
      </c>
      <c r="F14">
        <f>F6+F10+F12</f>
        <v/>
      </c>
      <c r="G14">
        <f>G6+G10+G12</f>
        <v/>
      </c>
    </row>
    <row r="15">
      <c r="A15" s="8" t="inlineStr">
        <is>
          <t>Opening Cash Balance</t>
        </is>
      </c>
      <c r="C15">
        <f>B16</f>
        <v/>
      </c>
      <c r="D15">
        <f>C16</f>
        <v/>
      </c>
      <c r="E15">
        <f>D16</f>
        <v/>
      </c>
      <c r="F15">
        <f>E16</f>
        <v/>
      </c>
      <c r="G15">
        <f>F16</f>
        <v/>
      </c>
    </row>
    <row r="16">
      <c r="A16" s="7" t="inlineStr">
        <is>
          <t>Closing Cash Balance</t>
        </is>
      </c>
      <c r="C16">
        <f>C15+C14</f>
        <v/>
      </c>
      <c r="D16">
        <f>D15+D14</f>
        <v/>
      </c>
      <c r="E16">
        <f>E15+E14</f>
        <v/>
      </c>
      <c r="F16">
        <f>F15+F14</f>
        <v/>
      </c>
      <c r="G16">
        <f>G15+G14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9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Break-Even Calculator</t>
        </is>
      </c>
    </row>
    <row r="3">
      <c r="A3" s="7" t="inlineStr">
        <is>
          <t>Inputs</t>
        </is>
      </c>
      <c r="D3" s="7" t="inlineStr">
        <is>
          <t>Units</t>
        </is>
      </c>
      <c r="E3" s="7" t="inlineStr">
        <is>
          <t>Total Revenue</t>
        </is>
      </c>
      <c r="F3" s="7" t="inlineStr">
        <is>
          <t>Total Cost</t>
        </is>
      </c>
    </row>
    <row r="4">
      <c r="A4" t="inlineStr">
        <is>
          <t>Fixed Costs (per year)</t>
        </is>
      </c>
      <c r="B4" t="n">
        <v>63000</v>
      </c>
      <c r="D4" t="n">
        <v>0</v>
      </c>
      <c r="E4">
        <f>D4*$B$5</f>
        <v/>
      </c>
      <c r="F4">
        <f>$B$4 + D4*$B$6</f>
        <v/>
      </c>
    </row>
    <row r="5">
      <c r="A5" t="inlineStr">
        <is>
          <t>Selling Price per Unit</t>
        </is>
      </c>
      <c r="B5" t="n">
        <v>20</v>
      </c>
      <c r="D5">
        <f>ROUND(B11*0.15,0)</f>
        <v/>
      </c>
      <c r="E5">
        <f>D5*$B$5</f>
        <v/>
      </c>
      <c r="F5">
        <f>$B$4 + D5*$B$6</f>
        <v/>
      </c>
    </row>
    <row r="6">
      <c r="A6" t="inlineStr">
        <is>
          <t>Variable Cost per Unit</t>
        </is>
      </c>
      <c r="B6" t="n">
        <v>8</v>
      </c>
      <c r="D6">
        <f>D5+D5</f>
        <v/>
      </c>
      <c r="E6">
        <f>D6*$B$5</f>
        <v/>
      </c>
      <c r="F6">
        <f>$B$4 + D6*$B$6</f>
        <v/>
      </c>
    </row>
    <row r="7">
      <c r="A7" t="inlineStr">
        <is>
          <t>Target Profit</t>
        </is>
      </c>
      <c r="B7" t="n">
        <v>20000</v>
      </c>
      <c r="D7">
        <f>D6+D5</f>
        <v/>
      </c>
      <c r="E7">
        <f>D7*$B$5</f>
        <v/>
      </c>
      <c r="F7">
        <f>$B$4 + D7*$B$6</f>
        <v/>
      </c>
    </row>
    <row r="8">
      <c r="D8">
        <f>D7+D5</f>
        <v/>
      </c>
      <c r="E8">
        <f>D8*$B$5</f>
        <v/>
      </c>
      <c r="F8">
        <f>$B$4 + D8*$B$6</f>
        <v/>
      </c>
    </row>
    <row r="9">
      <c r="A9" s="7" t="inlineStr">
        <is>
          <t>Calculations</t>
        </is>
      </c>
      <c r="D9">
        <f>D8+D5</f>
        <v/>
      </c>
      <c r="E9">
        <f>D9*$B$5</f>
        <v/>
      </c>
      <c r="F9">
        <f>$B$4 + D9*$B$6</f>
        <v/>
      </c>
    </row>
    <row r="10">
      <c r="A10" t="inlineStr">
        <is>
          <t>Contribution Margin per Unit</t>
        </is>
      </c>
      <c r="B10">
        <f>B5-B6</f>
        <v/>
      </c>
      <c r="D10">
        <f>D9+D5</f>
        <v/>
      </c>
      <c r="E10">
        <f>D10*$B$5</f>
        <v/>
      </c>
      <c r="F10">
        <f>$B$4 + D10*$B$6</f>
        <v/>
      </c>
    </row>
    <row r="11">
      <c r="A11" t="inlineStr">
        <is>
          <t>Break-Even Units</t>
        </is>
      </c>
      <c r="B11">
        <f>B4/B10</f>
        <v/>
      </c>
      <c r="D11">
        <f>D10+D5</f>
        <v/>
      </c>
      <c r="E11">
        <f>D11*$B$5</f>
        <v/>
      </c>
      <c r="F11">
        <f>$B$4 + D11*$B$6</f>
        <v/>
      </c>
    </row>
    <row r="12">
      <c r="A12" t="inlineStr">
        <is>
          <t>Break-Even Sales ($)</t>
        </is>
      </c>
      <c r="B12">
        <f>B11*B5</f>
        <v/>
      </c>
      <c r="D12">
        <f>D11+D5</f>
        <v/>
      </c>
      <c r="E12">
        <f>D12*$B$5</f>
        <v/>
      </c>
      <c r="F12">
        <f>$B$4 + D12*$B$6</f>
        <v/>
      </c>
    </row>
    <row r="13">
      <c r="A13" t="inlineStr">
        <is>
          <t>Units for Target Profit</t>
        </is>
      </c>
      <c r="B13">
        <f>(B4+B7)/B10</f>
        <v/>
      </c>
      <c r="D13">
        <f>D12+D5</f>
        <v/>
      </c>
      <c r="E13">
        <f>D13*$B$5</f>
        <v/>
      </c>
      <c r="F13">
        <f>$B$4 + D13*$B$6</f>
        <v/>
      </c>
    </row>
    <row r="14">
      <c r="D14">
        <f>D13+D5</f>
        <v/>
      </c>
      <c r="E14">
        <f>D14*$B$5</f>
        <v/>
      </c>
      <c r="F14">
        <f>$B$4 + D14*$B$6</f>
        <v/>
      </c>
    </row>
    <row r="15">
      <c r="D15">
        <f>D14+D5</f>
        <v/>
      </c>
      <c r="E15">
        <f>D15*$B$5</f>
        <v/>
      </c>
      <c r="F15">
        <f>$B$4 + D15*$B$6</f>
        <v/>
      </c>
    </row>
    <row r="16">
      <c r="D16">
        <f>D15+D5</f>
        <v/>
      </c>
      <c r="E16">
        <f>D16*$B$5</f>
        <v/>
      </c>
      <c r="F16">
        <f>$B$4 + D16*$B$6</f>
        <v/>
      </c>
    </row>
    <row r="17">
      <c r="D17">
        <f>D16+D5</f>
        <v/>
      </c>
      <c r="E17">
        <f>D17*$B$5</f>
        <v/>
      </c>
      <c r="F17">
        <f>$B$4 + D17*$B$6</f>
        <v/>
      </c>
    </row>
    <row r="18">
      <c r="D18">
        <f>D17+D5</f>
        <v/>
      </c>
      <c r="E18">
        <f>D18*$B$5</f>
        <v/>
      </c>
      <c r="F18">
        <f>$B$4 + D18*$B$6</f>
        <v/>
      </c>
    </row>
    <row r="19">
      <c r="D19">
        <f>D18+D5</f>
        <v/>
      </c>
      <c r="E19">
        <f>D19*$B$5</f>
        <v/>
      </c>
      <c r="F19">
        <f>$B$4 + D19*$B$6</f>
        <v/>
      </c>
    </row>
    <row r="20">
      <c r="D20">
        <f>D19+D5</f>
        <v/>
      </c>
      <c r="E20">
        <f>D20*$B$5</f>
        <v/>
      </c>
      <c r="F20">
        <f>$B$4 + D20*$B$6</f>
        <v/>
      </c>
    </row>
    <row r="21">
      <c r="D21">
        <f>D20+D5</f>
        <v/>
      </c>
      <c r="E21">
        <f>D21*$B$5</f>
        <v/>
      </c>
      <c r="F21">
        <f>$B$4 + D21*$B$6</f>
        <v/>
      </c>
    </row>
    <row r="22">
      <c r="D22">
        <f>D21+D5</f>
        <v/>
      </c>
      <c r="E22">
        <f>D22*$B$5</f>
        <v/>
      </c>
      <c r="F22">
        <f>$B$4 + D22*$B$6</f>
        <v/>
      </c>
    </row>
    <row r="23">
      <c r="D23">
        <f>D22+D5</f>
        <v/>
      </c>
      <c r="E23">
        <f>D23*$B$5</f>
        <v/>
      </c>
      <c r="F23">
        <f>$B$4 + D23*$B$6</f>
        <v/>
      </c>
    </row>
    <row r="24">
      <c r="D24">
        <f>D23+D5</f>
        <v/>
      </c>
      <c r="E24">
        <f>D24*$B$5</f>
        <v/>
      </c>
      <c r="F24">
        <f>$B$4 + D24*$B$6</f>
        <v/>
      </c>
    </row>
    <row r="25">
      <c r="D25">
        <f>D24+D5</f>
        <v/>
      </c>
      <c r="E25">
        <f>D25*$B$5</f>
        <v/>
      </c>
      <c r="F25">
        <f>$B$4 + D25*$B$6</f>
        <v/>
      </c>
    </row>
    <row r="26">
      <c r="D26">
        <f>D25+D5</f>
        <v/>
      </c>
      <c r="E26">
        <f>D26*$B$5</f>
        <v/>
      </c>
      <c r="F26">
        <f>$B$4 + D26*$B$6</f>
        <v/>
      </c>
    </row>
    <row r="27">
      <c r="D27">
        <f>D26+D5</f>
        <v/>
      </c>
      <c r="E27">
        <f>D27*$B$5</f>
        <v/>
      </c>
      <c r="F27">
        <f>$B$4 + D27*$B$6</f>
        <v/>
      </c>
    </row>
    <row r="28">
      <c r="D28">
        <f>D27+D5</f>
        <v/>
      </c>
      <c r="E28">
        <f>D28*$B$5</f>
        <v/>
      </c>
      <c r="F28">
        <f>$B$4 + D28*$B$6</f>
        <v/>
      </c>
    </row>
    <row r="29">
      <c r="D29">
        <f>D28+D5</f>
        <v/>
      </c>
      <c r="E29">
        <f>D29*$B$5</f>
        <v/>
      </c>
      <c r="F29">
        <f>$B$4 + D29*$B$6</f>
        <v/>
      </c>
    </row>
    <row r="30">
      <c r="D30">
        <f>D29+D5</f>
        <v/>
      </c>
      <c r="E30">
        <f>D30*$B$5</f>
        <v/>
      </c>
      <c r="F30">
        <f>$B$4 + D30*$B$6</f>
        <v/>
      </c>
    </row>
    <row r="31">
      <c r="D31">
        <f>D30+D5</f>
        <v/>
      </c>
      <c r="E31">
        <f>D31*$B$5</f>
        <v/>
      </c>
      <c r="F31">
        <f>$B$4 + D31*$B$6</f>
        <v/>
      </c>
    </row>
    <row r="32">
      <c r="D32">
        <f>D31+D5</f>
        <v/>
      </c>
      <c r="E32">
        <f>D32*$B$5</f>
        <v/>
      </c>
      <c r="F32">
        <f>$B$4 + D32*$B$6</f>
        <v/>
      </c>
    </row>
    <row r="33">
      <c r="D33">
        <f>D32+D5</f>
        <v/>
      </c>
      <c r="E33">
        <f>D33*$B$5</f>
        <v/>
      </c>
      <c r="F33">
        <f>$B$4 + D33*$B$6</f>
        <v/>
      </c>
    </row>
    <row r="34">
      <c r="D34">
        <f>D33+D5</f>
        <v/>
      </c>
      <c r="E34">
        <f>D34*$B$5</f>
        <v/>
      </c>
      <c r="F34">
        <f>$B$4 + D34*$B$6</f>
        <v/>
      </c>
    </row>
    <row r="35">
      <c r="D35">
        <f>D34+D5</f>
        <v/>
      </c>
      <c r="E35">
        <f>D35*$B$5</f>
        <v/>
      </c>
      <c r="F35">
        <f>$B$4 + D35*$B$6</f>
        <v/>
      </c>
    </row>
    <row r="36">
      <c r="D36">
        <f>D35+D5</f>
        <v/>
      </c>
      <c r="E36">
        <f>D36*$B$5</f>
        <v/>
      </c>
      <c r="F36">
        <f>$B$4 + D36*$B$6</f>
        <v/>
      </c>
    </row>
    <row r="37">
      <c r="D37">
        <f>D36+D5</f>
        <v/>
      </c>
      <c r="E37">
        <f>D37*$B$5</f>
        <v/>
      </c>
      <c r="F37">
        <f>$B$4 + D37*$B$6</f>
        <v/>
      </c>
    </row>
    <row r="38">
      <c r="D38">
        <f>D37+D5</f>
        <v/>
      </c>
      <c r="E38">
        <f>D38*$B$5</f>
        <v/>
      </c>
      <c r="F38">
        <f>$B$4 + D38*$B$6</f>
        <v/>
      </c>
    </row>
    <row r="39">
      <c r="D39">
        <f>D38+D5</f>
        <v/>
      </c>
      <c r="E39">
        <f>D39*$B$5</f>
        <v/>
      </c>
      <c r="F39">
        <f>$B$4 + D39*$B$6</f>
        <v/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</cols>
  <sheetData>
    <row r="1">
      <c r="A1" s="1" t="inlineStr">
        <is>
          <t>Financial Dashboard</t>
        </is>
      </c>
    </row>
    <row r="2">
      <c r="A2" t="inlineStr">
        <is>
          <t>Debt Service (annual)</t>
        </is>
      </c>
      <c r="B2" t="n">
        <v>2000</v>
      </c>
    </row>
    <row r="3">
      <c r="A3" s="7" t="inlineStr">
        <is>
          <t>Metric</t>
        </is>
      </c>
      <c r="B3" s="7" t="inlineStr">
        <is>
          <t>2025</t>
        </is>
      </c>
      <c r="C3" s="7" t="inlineStr">
        <is>
          <t>2026</t>
        </is>
      </c>
      <c r="D3" s="7" t="inlineStr">
        <is>
          <t>2027</t>
        </is>
      </c>
    </row>
    <row r="4">
      <c r="A4" t="inlineStr">
        <is>
          <t>Revenue</t>
        </is>
      </c>
      <c r="B4">
        <f>'Income Statement'!E4</f>
        <v/>
      </c>
      <c r="C4">
        <f>'Income Statement'!F4</f>
        <v/>
      </c>
      <c r="D4">
        <f>'Income Statement'!G4</f>
        <v/>
      </c>
    </row>
    <row r="5">
      <c r="A5" t="inlineStr">
        <is>
          <t>Gross Margin %</t>
        </is>
      </c>
      <c r="B5" s="9">
        <f>('Income Statement'!E4-'Income Statement'!E6)/'Income Statement'!E4</f>
        <v/>
      </c>
      <c r="C5" s="9">
        <f>('Income Statement'!F4-'Income Statement'!F6)/'Income Statement'!F4</f>
        <v/>
      </c>
      <c r="D5" s="9">
        <f>('Income Statement'!G4-'Income Statement'!G6)/'Income Statement'!G4</f>
        <v/>
      </c>
    </row>
    <row r="6">
      <c r="A6" t="inlineStr">
        <is>
          <t>Net Margin %</t>
        </is>
      </c>
      <c r="B6" s="9">
        <f>'Income Statement'!E12/'Income Statement'!E4</f>
        <v/>
      </c>
      <c r="C6" s="9">
        <f>'Income Statement'!F12/'Income Statement'!F4</f>
        <v/>
      </c>
      <c r="D6" s="9">
        <f>'Income Statement'!G12/'Income Statement'!G4</f>
        <v/>
      </c>
    </row>
    <row r="7">
      <c r="A7" t="inlineStr">
        <is>
          <t>DSCR (Operating Cash / Debt Service)</t>
        </is>
      </c>
      <c r="B7" s="9">
        <f>'Cash Flow Statement'!E6/$B$2</f>
        <v/>
      </c>
      <c r="C7" s="9">
        <f>'Cash Flow Statement'!F6/$B$2</f>
        <v/>
      </c>
      <c r="D7" s="9">
        <f>'Cash Flow Statement'!G6/$B$2</f>
        <v/>
      </c>
    </row>
    <row r="9">
      <c r="A9" t="inlineStr">
        <is>
          <t>Revenue CAGR (2024 to 2027)</t>
        </is>
      </c>
      <c r="B9" s="9">
        <f>(('Income Statement'!G4/'Income Statement'!D4)^(1/3))-1</f>
        <v/>
      </c>
    </row>
  </sheetData>
  <mergeCells count="1">
    <mergeCell ref="B9:D9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5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Start-Up Costs Summary &amp; Funding Plan</t>
        </is>
      </c>
      <c r="H1" s="10" t="inlineStr">
        <is>
          <t>Category Summary</t>
        </is>
      </c>
    </row>
    <row r="2">
      <c r="H2" s="7" t="inlineStr">
        <is>
          <t>Category</t>
        </is>
      </c>
      <c r="I2" s="7" t="inlineStr">
        <is>
          <t>Total</t>
        </is>
      </c>
    </row>
    <row r="3">
      <c r="A3" s="7" t="inlineStr">
        <is>
          <t>Inputs</t>
        </is>
      </c>
      <c r="H3" t="inlineStr">
        <is>
          <t>Licences &amp; Professional</t>
        </is>
      </c>
      <c r="I3">
        <f>SUMIF($A$9:$A$38,H3,$E$9:$E$38)</f>
        <v/>
      </c>
    </row>
    <row r="4">
      <c r="H4" t="inlineStr">
        <is>
          <t>Branding &amp; Marketing</t>
        </is>
      </c>
      <c r="I4">
        <f>SUMIF($A$9:$A$38,H4,$E$9:$E$38)</f>
        <v/>
      </c>
    </row>
    <row r="5">
      <c r="A5" t="inlineStr">
        <is>
          <t>Contingency rate (%)</t>
        </is>
      </c>
      <c r="B5" s="9" t="n">
        <v>0.1</v>
      </c>
      <c r="H5" t="inlineStr">
        <is>
          <t>Equipment</t>
        </is>
      </c>
      <c r="I5">
        <f>SUMIF($A$9:$A$38,H5,$E$9:$E$38)</f>
        <v/>
      </c>
    </row>
    <row r="6">
      <c r="H6" t="inlineStr">
        <is>
          <t>Furniture &amp; Fit-Out</t>
        </is>
      </c>
      <c r="I6">
        <f>SUMIF($A$9:$A$38,H6,$E$9:$E$38)</f>
        <v/>
      </c>
    </row>
    <row r="7">
      <c r="A7" s="7" t="inlineStr">
        <is>
          <t>Cost Items</t>
        </is>
      </c>
      <c r="H7" t="inlineStr">
        <is>
          <t>Inventory &amp; Smallwares</t>
        </is>
      </c>
      <c r="I7">
        <f>SUMIF($A$9:$A$38,H7,$E$9:$E$38)</f>
        <v/>
      </c>
    </row>
    <row r="8">
      <c r="A8" s="7" t="inlineStr">
        <is>
          <t>Category</t>
        </is>
      </c>
      <c r="B8" s="7" t="inlineStr">
        <is>
          <t>Item</t>
        </is>
      </c>
      <c r="C8" s="7" t="inlineStr">
        <is>
          <t>Qty</t>
        </is>
      </c>
      <c r="D8" s="7" t="inlineStr">
        <is>
          <t>Unit Cost</t>
        </is>
      </c>
      <c r="E8" s="7" t="inlineStr">
        <is>
          <t>Total Cost</t>
        </is>
      </c>
      <c r="H8" t="inlineStr">
        <is>
          <t>Tech &amp; POS</t>
        </is>
      </c>
      <c r="I8">
        <f>SUMIF($A$9:$A$38,H8,$E$9:$E$38)</f>
        <v/>
      </c>
    </row>
    <row r="9">
      <c r="A9" t="inlineStr">
        <is>
          <t>Licences &amp; Professional</t>
        </is>
      </c>
      <c r="E9">
        <f>C9*D9</f>
        <v/>
      </c>
      <c r="H9" t="inlineStr">
        <is>
          <t>Vehicle</t>
        </is>
      </c>
      <c r="I9">
        <f>SUMIF($A$9:$A$38,H9,$E$9:$E$38)</f>
        <v/>
      </c>
    </row>
    <row r="10">
      <c r="A10" t="inlineStr">
        <is>
          <t>Branding &amp; Marketing</t>
        </is>
      </c>
      <c r="E10">
        <f>C10*D10</f>
        <v/>
      </c>
      <c r="H10" t="inlineStr">
        <is>
          <t>HR &amp; Training</t>
        </is>
      </c>
      <c r="I10">
        <f>SUMIF($A$9:$A$38,H10,$E$9:$E$38)</f>
        <v/>
      </c>
    </row>
    <row r="11">
      <c r="A11" t="inlineStr">
        <is>
          <t>Equipment</t>
        </is>
      </c>
      <c r="E11">
        <f>C11*D11</f>
        <v/>
      </c>
      <c r="H11" t="inlineStr">
        <is>
          <t>Opening Event</t>
        </is>
      </c>
      <c r="I11">
        <f>SUMIF($A$9:$A$38,H11,$E$9:$E$38)</f>
        <v/>
      </c>
    </row>
    <row r="12">
      <c r="A12" t="inlineStr">
        <is>
          <t>Furniture &amp; Fit-Out</t>
        </is>
      </c>
      <c r="E12">
        <f>C12*D12</f>
        <v/>
      </c>
      <c r="H12" t="inlineStr">
        <is>
          <t>Renovations</t>
        </is>
      </c>
      <c r="I12">
        <f>SUMIF($A$9:$A$38,H12,$E$9:$E$38)</f>
        <v/>
      </c>
    </row>
    <row r="13">
      <c r="A13" t="inlineStr">
        <is>
          <t>Inventory &amp; Smallwares</t>
        </is>
      </c>
      <c r="E13">
        <f>C13*D13</f>
        <v/>
      </c>
      <c r="H13" t="inlineStr">
        <is>
          <t>Other</t>
        </is>
      </c>
      <c r="I13">
        <f>SUMIF($A$9:$A$38,H13,$E$9:$E$38)</f>
        <v/>
      </c>
    </row>
    <row r="14">
      <c r="A14" t="inlineStr">
        <is>
          <t>Tech &amp; POS</t>
        </is>
      </c>
      <c r="E14">
        <f>C14*D14</f>
        <v/>
      </c>
      <c r="H14" t="inlineStr">
        <is>
          <t>Working Capital</t>
        </is>
      </c>
      <c r="I14">
        <f>E41</f>
        <v/>
      </c>
    </row>
    <row r="15">
      <c r="A15" t="inlineStr">
        <is>
          <t>Vehicle</t>
        </is>
      </c>
      <c r="E15">
        <f>C15*D15</f>
        <v/>
      </c>
      <c r="H15" t="inlineStr">
        <is>
          <t>Contingency</t>
        </is>
      </c>
      <c r="I15">
        <f>E43</f>
        <v/>
      </c>
    </row>
    <row r="16">
      <c r="A16" t="inlineStr">
        <is>
          <t>HR &amp; Training</t>
        </is>
      </c>
      <c r="E16">
        <f>C16*D16</f>
        <v/>
      </c>
    </row>
    <row r="17">
      <c r="A17" t="inlineStr">
        <is>
          <t>Opening Event</t>
        </is>
      </c>
      <c r="E17">
        <f>C17*D17</f>
        <v/>
      </c>
    </row>
    <row r="18">
      <c r="A18" t="inlineStr">
        <is>
          <t>Renovations</t>
        </is>
      </c>
      <c r="E18">
        <f>C18*D18</f>
        <v/>
      </c>
    </row>
    <row r="19">
      <c r="E19">
        <f>C19*D19</f>
        <v/>
      </c>
    </row>
    <row r="20">
      <c r="E20">
        <f>C20*D20</f>
        <v/>
      </c>
    </row>
    <row r="21">
      <c r="E21">
        <f>C21*D21</f>
        <v/>
      </c>
    </row>
    <row r="22">
      <c r="E22">
        <f>C22*D22</f>
        <v/>
      </c>
    </row>
    <row r="23">
      <c r="E23">
        <f>C23*D23</f>
        <v/>
      </c>
    </row>
    <row r="24">
      <c r="E24">
        <f>C24*D24</f>
        <v/>
      </c>
    </row>
    <row r="25">
      <c r="E25">
        <f>C25*D25</f>
        <v/>
      </c>
    </row>
    <row r="26">
      <c r="E26">
        <f>C26*D26</f>
        <v/>
      </c>
    </row>
    <row r="27">
      <c r="E27">
        <f>C27*D27</f>
        <v/>
      </c>
    </row>
    <row r="28">
      <c r="E28">
        <f>C28*D28</f>
        <v/>
      </c>
    </row>
    <row r="29">
      <c r="E29">
        <f>C29*D29</f>
        <v/>
      </c>
    </row>
    <row r="30">
      <c r="E30">
        <f>C30*D30</f>
        <v/>
      </c>
    </row>
    <row r="31">
      <c r="E31">
        <f>C31*D31</f>
        <v/>
      </c>
    </row>
    <row r="32">
      <c r="E32">
        <f>C32*D32</f>
        <v/>
      </c>
    </row>
    <row r="33">
      <c r="E33">
        <f>C33*D33</f>
        <v/>
      </c>
    </row>
    <row r="34">
      <c r="E34">
        <f>C34*D34</f>
        <v/>
      </c>
    </row>
    <row r="35">
      <c r="E35">
        <f>C35*D35</f>
        <v/>
      </c>
    </row>
    <row r="36">
      <c r="E36">
        <f>C36*D36</f>
        <v/>
      </c>
    </row>
    <row r="37">
      <c r="E37">
        <f>C37*D37</f>
        <v/>
      </c>
    </row>
    <row r="38">
      <c r="E38">
        <f>C38*D38</f>
        <v/>
      </c>
    </row>
    <row r="40">
      <c r="D40" s="7" t="inlineStr">
        <is>
          <t>Subtotal (before Working Capital &amp; Contingency)</t>
        </is>
      </c>
      <c r="E40">
        <f>SUM(E9:E38)</f>
        <v/>
      </c>
    </row>
    <row r="41">
      <c r="D41" t="inlineStr">
        <is>
          <t>Working Capital (manual)</t>
        </is>
      </c>
      <c r="E41" t="n">
        <v>0</v>
      </c>
    </row>
    <row r="42">
      <c r="A42" s="11" t="inlineStr">
        <is>
          <t>Tip: If you need a quick estimate, use 2–3 months of fixed costs (wages + rent + utilities + marketing). Adjust for seasonality, supplier terms, and growth. If financing, use any lender-required buffer.</t>
        </is>
      </c>
    </row>
    <row r="43">
      <c r="D43" s="7" t="inlineStr">
        <is>
          <t>Contingency (on Subtotal)</t>
        </is>
      </c>
      <c r="E43">
        <f>$B$5*E40</f>
        <v/>
      </c>
    </row>
    <row r="44">
      <c r="D44" s="7" t="inlineStr">
        <is>
          <t>TOTAL START-UP COSTS</t>
        </is>
      </c>
      <c r="E44">
        <f>E40+E41+E43</f>
        <v/>
      </c>
    </row>
    <row r="46">
      <c r="A46" s="7" t="inlineStr">
        <is>
          <t>Funding Plan</t>
        </is>
      </c>
    </row>
    <row r="47">
      <c r="D47" t="inlineStr">
        <is>
          <t>Owner Equity</t>
        </is>
      </c>
      <c r="E47" t="n">
        <v>0</v>
      </c>
    </row>
    <row r="48">
      <c r="D48" t="inlineStr">
        <is>
          <t>Loan Financing</t>
        </is>
      </c>
      <c r="E48" t="n">
        <v>0</v>
      </c>
    </row>
    <row r="49">
      <c r="D49" t="inlineStr">
        <is>
          <t>Grants</t>
        </is>
      </c>
      <c r="E49" t="n">
        <v>0</v>
      </c>
    </row>
    <row r="50">
      <c r="D50" t="inlineStr">
        <is>
          <t>Other</t>
        </is>
      </c>
      <c r="E50" t="n">
        <v>0</v>
      </c>
    </row>
    <row r="51">
      <c r="D51" s="7" t="inlineStr">
        <is>
          <t>Total Funding</t>
        </is>
      </c>
      <c r="E51">
        <f>SUM(E47:E50)</f>
        <v/>
      </c>
    </row>
    <row r="52">
      <c r="D52" s="7" t="inlineStr">
        <is>
          <t>Funding Gap (to be financed)</t>
        </is>
      </c>
      <c r="E52">
        <f>E44-E51</f>
        <v/>
      </c>
    </row>
  </sheetData>
  <mergeCells count="1">
    <mergeCell ref="A42:C4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2025-08-28T13:15:22Z</dcterms:created>
  <dcterms:modified xmlns:dcterms="http://purl.org/dc/terms/" xmlns:xsi="http://www.w3.org/2001/XMLSchema-instance" xsi:type="dcterms:W3CDTF">2025-08-28T13:15:22Z</dcterms:modified>
</cp:coreProperties>
</file>